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48" documentId="13_ncr:1_{51BBD00A-6158-4C40-843B-67A4E028F161}" xr6:coauthVersionLast="47" xr6:coauthVersionMax="47" xr10:uidLastSave="{9DBD578C-CB4D-4489-9A0C-E80BEE360CBB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<sst xmlns="http://schemas.openxmlformats.org/spreadsheetml/2006/main" count="57" uniqueCount="46">
  <si>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</si>
  <si>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</si>
  <si>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</si>
  <si>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</si>
  <si>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</si>
  <si>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</si>
  <si>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</si>
  <si>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</si>
  <si>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</si>
  <si>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</si>
  <si>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</si>
  <si>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</si>
  <si>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</si>
  <si>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</si>
  <si>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</si>
  <si>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</si>
  <si>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</si>
  <si>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</si>
  <si>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</si>
  <si>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</si>
  <si>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</si>
  <si>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</si>
  <si>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</si>
  <si>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</si>
  <si>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</si>
  <si>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</si>
  <si>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</si>
  <si>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</si>
  <si>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</si>
  <si>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</si>
  <si>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</si>
  <si>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</si>
  <si>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</si>
  <si>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</si>
  <si>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</si>
  <si>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</si>
  <si>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4H足</t>
    <rPh sb="2" eb="3">
      <t>アシ</t>
    </rPh>
    <phoneticPr fontId="1"/>
  </si>
  <si>
    <t>GクロスまたはDクロス直後の有効なEB出現でエントリー待ち、EB高値or安値ブレイクでエントリー。</t>
    <rPh sb="11" eb="13">
      <t>チョクゴ</t>
    </rPh>
    <rPh sb="14" eb="16">
      <t>ユウコウ</t>
    </rPh>
    <rPh sb="19" eb="21">
      <t>シュツゲン</t>
    </rPh>
    <phoneticPr fontId="1"/>
  </si>
  <si>
    <t>検証１</t>
    <rPh sb="0" eb="2">
      <t>ケンショウ</t>
    </rPh>
    <phoneticPr fontId="1"/>
  </si>
  <si>
    <t>検証２</t>
    <rPh sb="0" eb="2">
      <t>ケンショウ</t>
    </rPh>
    <phoneticPr fontId="1"/>
  </si>
  <si>
    <t>検証３</t>
    <rPh sb="0" eb="2">
      <t>ケンショウ</t>
    </rPh>
    <phoneticPr fontId="1"/>
  </si>
  <si>
    <t>検証４</t>
    <rPh sb="0" eb="2">
      <t>ケンショウ</t>
    </rPh>
    <phoneticPr fontId="1"/>
  </si>
  <si>
    <t>EBの４H足では、PBよりはエントリーチャンスは増えたが、それでも約半年で４回。１H足に比べ、圧倒的に少ない結果となった。</t>
    <rPh sb="5" eb="6">
      <t>アシ</t>
    </rPh>
    <rPh sb="24" eb="25">
      <t>フ</t>
    </rPh>
    <rPh sb="33" eb="34">
      <t>ヤク</t>
    </rPh>
    <rPh sb="34" eb="36">
      <t>ハントシ</t>
    </rPh>
    <rPh sb="38" eb="39">
      <t>カイ</t>
    </rPh>
    <rPh sb="42" eb="43">
      <t>アシ</t>
    </rPh>
    <rPh sb="44" eb="45">
      <t>クラ</t>
    </rPh>
    <rPh sb="47" eb="50">
      <t>アットウテキ</t>
    </rPh>
    <rPh sb="51" eb="52">
      <t>スク</t>
    </rPh>
    <rPh sb="54" eb="56">
      <t>ケッカ</t>
    </rPh>
    <phoneticPr fontId="1"/>
  </si>
  <si>
    <t>、</t>
    <phoneticPr fontId="1"/>
  </si>
  <si>
    <t>今のマイルールは、トレンド初期でエントリーする局面を見極める為のルールだが、トレンド初期でサインが出ず、見送るケースがそれなりにある。なので、ご指摘があったように、発展形の検証を今後進めるべく、他のインジケーターの復習から取り組んでみたい。また、過去検証は過去１年では不足とのご指摘を自分なりに考えたのですが、２０２０年１月以降は、コロナの影響等も想定されるので、コロナ終息後に、今のエントリールールがそのまま通用するかは不明。よって、コロナ以前での相場で通用するルールか否か、検証する必要があると思うので、今のルールでの過去検証も引き続き行う。</t>
    <rPh sb="0" eb="1">
      <t>イマ</t>
    </rPh>
    <rPh sb="13" eb="15">
      <t>ショキ</t>
    </rPh>
    <rPh sb="23" eb="25">
      <t>キョクメン</t>
    </rPh>
    <rPh sb="26" eb="28">
      <t>ミキワ</t>
    </rPh>
    <rPh sb="30" eb="31">
      <t>タメ</t>
    </rPh>
    <rPh sb="42" eb="44">
      <t>ショキ</t>
    </rPh>
    <rPh sb="49" eb="50">
      <t>デ</t>
    </rPh>
    <rPh sb="52" eb="54">
      <t>ミオク</t>
    </rPh>
    <rPh sb="72" eb="74">
      <t>シテキ</t>
    </rPh>
    <rPh sb="82" eb="84">
      <t>ハッテン</t>
    </rPh>
    <rPh sb="84" eb="85">
      <t>カタチ</t>
    </rPh>
    <rPh sb="86" eb="88">
      <t>ケンショウ</t>
    </rPh>
    <rPh sb="89" eb="91">
      <t>コンゴ</t>
    </rPh>
    <rPh sb="91" eb="92">
      <t>スス</t>
    </rPh>
    <rPh sb="97" eb="98">
      <t>タ</t>
    </rPh>
    <rPh sb="107" eb="109">
      <t>フクシュウ</t>
    </rPh>
    <rPh sb="111" eb="112">
      <t>ト</t>
    </rPh>
    <rPh sb="113" eb="114">
      <t>ク</t>
    </rPh>
    <rPh sb="123" eb="125">
      <t>カコ</t>
    </rPh>
    <rPh sb="125" eb="127">
      <t>ケンショウ</t>
    </rPh>
    <rPh sb="128" eb="130">
      <t>カコ</t>
    </rPh>
    <rPh sb="131" eb="132">
      <t>ネン</t>
    </rPh>
    <rPh sb="134" eb="136">
      <t>フソク</t>
    </rPh>
    <rPh sb="139" eb="141">
      <t>シテキ</t>
    </rPh>
    <rPh sb="142" eb="144">
      <t>ジブン</t>
    </rPh>
    <rPh sb="147" eb="148">
      <t>カンガ</t>
    </rPh>
    <rPh sb="159" eb="160">
      <t>ネン</t>
    </rPh>
    <rPh sb="161" eb="162">
      <t>ガツ</t>
    </rPh>
    <rPh sb="162" eb="164">
      <t>イコウ</t>
    </rPh>
    <rPh sb="170" eb="172">
      <t>エイキョウ</t>
    </rPh>
    <rPh sb="172" eb="173">
      <t>トウ</t>
    </rPh>
    <rPh sb="174" eb="176">
      <t>ソウテイ</t>
    </rPh>
    <rPh sb="185" eb="187">
      <t>シュウソク</t>
    </rPh>
    <rPh sb="187" eb="188">
      <t>アト</t>
    </rPh>
    <rPh sb="190" eb="191">
      <t>イマ</t>
    </rPh>
    <rPh sb="205" eb="207">
      <t>ツウヨウ</t>
    </rPh>
    <rPh sb="211" eb="213">
      <t>フメイ</t>
    </rPh>
    <rPh sb="221" eb="223">
      <t>イゼン</t>
    </rPh>
    <rPh sb="225" eb="227">
      <t>ソウバ</t>
    </rPh>
    <rPh sb="228" eb="230">
      <t>ツウヨウ</t>
    </rPh>
    <rPh sb="236" eb="237">
      <t>イナ</t>
    </rPh>
    <rPh sb="239" eb="241">
      <t>ケンショウ</t>
    </rPh>
    <rPh sb="243" eb="245">
      <t>ヒツヨウ</t>
    </rPh>
    <rPh sb="249" eb="250">
      <t>オモ</t>
    </rPh>
    <rPh sb="254" eb="255">
      <t>イマ</t>
    </rPh>
    <rPh sb="261" eb="263">
      <t>カコ</t>
    </rPh>
    <rPh sb="263" eb="265">
      <t>ケンショウ</t>
    </rPh>
    <rPh sb="266" eb="267">
      <t>ヒ</t>
    </rPh>
    <rPh sb="268" eb="269">
      <t>ツヅ</t>
    </rPh>
    <rPh sb="270" eb="271">
      <t>オコナ</t>
    </rPh>
    <phoneticPr fontId="1"/>
  </si>
  <si>
    <t>引き続き、過去検証を継続するが、GBPJPYの通貨ペアで、PB・EB＋MAでのエントリーでは、１H足でエントリーチャンスを見極める形がよいのかなと思う。佐々木さんからご指摘があったように、異なる通貨ペアでは、違う結果となることも考えられると思う。</t>
    <rPh sb="0" eb="1">
      <t>ヒ</t>
    </rPh>
    <rPh sb="2" eb="3">
      <t>ツヅ</t>
    </rPh>
    <rPh sb="5" eb="7">
      <t>カコ</t>
    </rPh>
    <rPh sb="7" eb="9">
      <t>ケンショウ</t>
    </rPh>
    <rPh sb="10" eb="12">
      <t>ケイゾク</t>
    </rPh>
    <rPh sb="23" eb="25">
      <t>ツウカ</t>
    </rPh>
    <rPh sb="49" eb="50">
      <t>アシ</t>
    </rPh>
    <rPh sb="61" eb="63">
      <t>ミキワ</t>
    </rPh>
    <rPh sb="65" eb="66">
      <t>カタチ</t>
    </rPh>
    <rPh sb="73" eb="74">
      <t>オモ</t>
    </rPh>
    <rPh sb="76" eb="79">
      <t>ササキ</t>
    </rPh>
    <rPh sb="84" eb="86">
      <t>シテキ</t>
    </rPh>
    <rPh sb="94" eb="95">
      <t>コト</t>
    </rPh>
    <rPh sb="97" eb="99">
      <t>ツウカ</t>
    </rPh>
    <rPh sb="104" eb="105">
      <t>チガ</t>
    </rPh>
    <rPh sb="106" eb="108">
      <t>ケッカ</t>
    </rPh>
    <rPh sb="114" eb="115">
      <t>カンガ</t>
    </rPh>
    <rPh sb="120" eb="121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</si>
</sst>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NumberFormat="1" applyFont="1" applyFill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4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464344</xdr:colOff>
      <xdr:row>2</xdr:row>
      <xdr:rowOff>71437</xdr:rowOff>
    </xdr:from>
    <xdr:to>
      <xdr:col>15</xdr:col>
      <xdr:colOff>458493</xdr:colOff>
      <xdr:row>38</xdr:row>
      <xdr:rowOff>7335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990357E-75C2-4E76-88A5-298827FCFF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4344" y="428625"/>
          <a:ext cx="9090524" cy="6365273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40</xdr:row>
      <xdr:rowOff>47625</xdr:rowOff>
    </xdr:from>
    <xdr:to>
      <xdr:col>15</xdr:col>
      <xdr:colOff>453719</xdr:colOff>
      <xdr:row>75</xdr:row>
      <xdr:rowOff>162117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105E94A-D856-4D27-8FF0-0927C940D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156" y="7191375"/>
          <a:ext cx="9061938" cy="6365273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78</xdr:row>
      <xdr:rowOff>47625</xdr:rowOff>
    </xdr:from>
    <xdr:to>
      <xdr:col>15</xdr:col>
      <xdr:colOff>525176</xdr:colOff>
      <xdr:row>114</xdr:row>
      <xdr:rowOff>2581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5FCAE48E-AA71-4168-9C16-9AD300ECC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1969" y="13977938"/>
          <a:ext cx="9109582" cy="638433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116</xdr:row>
      <xdr:rowOff>47625</xdr:rowOff>
    </xdr:from>
    <xdr:to>
      <xdr:col>15</xdr:col>
      <xdr:colOff>475155</xdr:colOff>
      <xdr:row>151</xdr:row>
      <xdr:rowOff>133530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7485F61B-A828-4311-B67A-17EC4B0F5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63" y="20764500"/>
          <a:ext cx="9071467" cy="6336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6" sqref="E16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37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44259</v>
      </c>
      <c r="C9" s="50">
        <v>1</v>
      </c>
      <c r="D9" s="54">
        <v>1.27</v>
      </c>
      <c r="E9" s="55">
        <v>1.5</v>
      </c>
      <c r="F9" s="85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44284</v>
      </c>
      <c r="C10" s="47">
        <v>1</v>
      </c>
      <c r="D10" s="56">
        <v>1.27</v>
      </c>
      <c r="E10" s="57">
        <v>-1</v>
      </c>
      <c r="F10" s="84">
        <v>-1</v>
      </c>
      <c r="G10" s="22">
        <f t="shared" ref="G10:G42" si="2">IF(D10="","",G9+M10)</f>
        <v>107765.16099999999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-3135</v>
      </c>
      <c r="O10" s="46">
        <f t="shared" ref="O10:O12" si="10">IF(F10="","",L10*F10)</f>
        <v>-3180</v>
      </c>
      <c r="P10" s="40"/>
      <c r="Q10" s="40"/>
      <c r="R10" s="40"/>
    </row>
    <row r="11" spans="1:18" x14ac:dyDescent="0.4">
      <c r="A11" s="9">
        <v>3</v>
      </c>
      <c r="B11" s="5">
        <v>44364</v>
      </c>
      <c r="C11" s="47">
        <v>2</v>
      </c>
      <c r="D11" s="56">
        <v>1.27</v>
      </c>
      <c r="E11" s="57">
        <v>1.5</v>
      </c>
      <c r="F11" s="83">
        <v>2</v>
      </c>
      <c r="G11" s="22">
        <f t="shared" si="2"/>
        <v>111871.01363409999</v>
      </c>
      <c r="H11" s="22">
        <f t="shared" si="3"/>
        <v>105926.425</v>
      </c>
      <c r="I11" s="22">
        <f t="shared" si="4"/>
        <v>108989.2</v>
      </c>
      <c r="J11" s="44">
        <f t="shared" si="5"/>
        <v>3232.9548299999997</v>
      </c>
      <c r="K11" s="45">
        <f t="shared" si="6"/>
        <v>3040.95</v>
      </c>
      <c r="L11" s="46">
        <f t="shared" si="7"/>
        <v>3084.6</v>
      </c>
      <c r="M11" s="44">
        <f t="shared" si="8"/>
        <v>4105.8526340999997</v>
      </c>
      <c r="N11" s="45">
        <f t="shared" si="9"/>
        <v>4561.4249999999993</v>
      </c>
      <c r="O11" s="46">
        <f t="shared" si="10"/>
        <v>6169.2</v>
      </c>
      <c r="P11" s="40"/>
      <c r="Q11" s="40"/>
      <c r="R11" s="40"/>
    </row>
    <row r="12" spans="1:18" x14ac:dyDescent="0.4">
      <c r="A12" s="9">
        <v>4</v>
      </c>
      <c r="B12" s="5">
        <v>44385</v>
      </c>
      <c r="C12" s="47">
        <v>2</v>
      </c>
      <c r="D12" s="56">
        <v>1.27</v>
      </c>
      <c r="E12" s="57">
        <v>1.5</v>
      </c>
      <c r="F12" s="83">
        <v>2</v>
      </c>
      <c r="G12" s="22">
        <f t="shared" si="2"/>
        <v>116133.29925355921</v>
      </c>
      <c r="H12" s="22">
        <f t="shared" si="3"/>
        <v>110693.11412500001</v>
      </c>
      <c r="I12" s="22">
        <f t="shared" si="4"/>
        <v>115528.552</v>
      </c>
      <c r="J12" s="44">
        <f t="shared" si="5"/>
        <v>3356.1304090229996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4262.2856194592096</v>
      </c>
      <c r="N12" s="45">
        <f t="shared" si="9"/>
        <v>4766.6891249999999</v>
      </c>
      <c r="O12" s="46">
        <f t="shared" si="10"/>
        <v>6539.3519999999999</v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4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>
        <f t="shared" ref="J13:J58" si="11">IF(G12="","",G12*0.03)</f>
        <v>3483.998977606776</v>
      </c>
      <c r="K13" s="45">
        <f t="shared" ref="K13:K58" si="12">IF(H12="","",H12*0.03)</f>
        <v>3320.7934237499999</v>
      </c>
      <c r="L13" s="46">
        <f t="shared" ref="L13:L58" si="13">IF(I12="","",I12*0.03)</f>
        <v>3465.8565599999997</v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4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4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4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4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4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4</v>
      </c>
      <c r="E59" s="7">
        <f>COUNTIF(E9:E58,1.5)</f>
        <v>3</v>
      </c>
      <c r="F59" s="8">
        <f>COUNTIF(F9:F58,2)</f>
        <v>3</v>
      </c>
      <c r="G59" s="69">
        <f>M59+G8</f>
        <v>116133.29925355921</v>
      </c>
      <c r="H59" s="70">
        <f>N59+H8</f>
        <v>110693.11412499999</v>
      </c>
      <c r="I59" s="71">
        <f>O59+I8</f>
        <v>115528.552</v>
      </c>
      <c r="J59" s="66" t="s">
        <v>30</v>
      </c>
      <c r="K59" s="67">
        <f>B58-B9</f>
        <v>-44259</v>
      </c>
      <c r="L59" s="68" t="s">
        <v>31</v>
      </c>
      <c r="M59" s="80">
        <f>SUM(M9:M58)</f>
        <v>16133.299253559209</v>
      </c>
      <c r="N59" s="81">
        <f>SUM(N9:N58)</f>
        <v>10693.114125</v>
      </c>
      <c r="O59" s="82">
        <f>SUM(O9:O58)</f>
        <v>15528.552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1</v>
      </c>
      <c r="F60" s="8">
        <f>COUNTIF(F9:F58,-1)</f>
        <v>1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1.161332992535592</v>
      </c>
      <c r="H61" s="76">
        <f t="shared" ref="H61" si="21">H59/H8</f>
        <v>1.10693114125</v>
      </c>
      <c r="I61" s="77">
        <f>I59/I8</f>
        <v>1.1552855200000001</v>
      </c>
      <c r="J61" s="64">
        <f>(G61-100%)*30/K59</f>
        <v>-1.0935605811400525E-4</v>
      </c>
      <c r="K61" s="64">
        <f>(H61-100%)*30/K59</f>
        <v>-7.2480947095506022E-5</v>
      </c>
      <c r="L61" s="65">
        <f>(I61-100%)*30/K59</f>
        <v>-1.0525691045888977E-4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1</v>
      </c>
      <c r="E62" s="73">
        <f t="shared" si="22"/>
        <v>0.75</v>
      </c>
      <c r="F62" s="74">
        <f>F59/(F59+F60+F61)</f>
        <v>0.75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116"/>
  <sheetViews>
    <sheetView topLeftCell="A82" zoomScale="80" zoomScaleNormal="80" workbookViewId="0">
      <selection activeCell="R119" sqref="R119:R120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38</v>
      </c>
    </row>
    <row r="40" spans="2:2" x14ac:dyDescent="0.4">
      <c r="B40" s="52" t="s">
        <v>39</v>
      </c>
    </row>
    <row r="78" spans="2:2" x14ac:dyDescent="0.4">
      <c r="B78" s="52" t="s">
        <v>40</v>
      </c>
    </row>
    <row r="116" spans="2:2" x14ac:dyDescent="0.4">
      <c r="B116" s="52" t="s">
        <v>41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L11" sqref="L11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42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26</v>
      </c>
    </row>
    <row r="12" spans="1:10" x14ac:dyDescent="0.4">
      <c r="A12" s="98" t="s">
        <v>45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0" spans="1:10" x14ac:dyDescent="0.4">
      <c r="A20" s="52" t="s">
        <v>43</v>
      </c>
    </row>
    <row r="21" spans="1:10" x14ac:dyDescent="0.4">
      <c r="A21" s="52" t="s">
        <v>27</v>
      </c>
    </row>
    <row r="22" spans="1:10" x14ac:dyDescent="0.4">
      <c r="A22" s="98" t="s">
        <v>44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2021-09-21T21:18:36Z</dcterms:modified>
</cp:coreProperties>
</file>